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nextcloud\caterhamcarclub\Vorstand\Archiv 2023\Harz\"/>
    </mc:Choice>
  </mc:AlternateContent>
  <xr:revisionPtr revIDLastSave="0" documentId="13_ncr:1_{8AD822DC-17E6-406F-B7B0-885C3A87C8D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6" i="1" l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43" i="1"/>
  <c r="S43" i="1" s="1"/>
  <c r="Q44" i="1"/>
  <c r="S44" i="1" s="1"/>
  <c r="Q45" i="1"/>
  <c r="S45" i="1" s="1"/>
  <c r="Q35" i="1"/>
  <c r="S35" i="1" s="1"/>
  <c r="H30" i="1"/>
  <c r="C26" i="1"/>
  <c r="C27" i="1" s="1"/>
  <c r="D26" i="1"/>
  <c r="B26" i="1"/>
  <c r="C10" i="1"/>
  <c r="B10" i="1"/>
  <c r="C24" i="1"/>
  <c r="B24" i="1"/>
  <c r="S46" i="1" l="1"/>
  <c r="Q46" i="1"/>
  <c r="G10" i="1"/>
  <c r="F20" i="1"/>
  <c r="F19" i="1"/>
  <c r="E26" i="1"/>
  <c r="F18" i="1"/>
  <c r="F17" i="1"/>
  <c r="F12" i="1"/>
  <c r="F15" i="1"/>
  <c r="F23" i="1"/>
  <c r="F13" i="1"/>
  <c r="F21" i="1"/>
  <c r="A24" i="1"/>
  <c r="F29" i="1" l="1"/>
  <c r="F30" i="1" s="1"/>
</calcChain>
</file>

<file path=xl/sharedStrings.xml><?xml version="1.0" encoding="utf-8"?>
<sst xmlns="http://schemas.openxmlformats.org/spreadsheetml/2006/main" count="76" uniqueCount="65">
  <si>
    <t>Braunschweiger Hof</t>
  </si>
  <si>
    <t>EZ (2N)</t>
  </si>
  <si>
    <t>DZ (2N)</t>
  </si>
  <si>
    <t>Kurtaxe PPN</t>
  </si>
  <si>
    <t>Schw./Saun.</t>
  </si>
  <si>
    <t>ja</t>
  </si>
  <si>
    <t>Pasta</t>
  </si>
  <si>
    <t>Frühstück</t>
  </si>
  <si>
    <t>incl.</t>
  </si>
  <si>
    <t>Steak/Keule/Schnitzel</t>
  </si>
  <si>
    <t>Harz 2023</t>
  </si>
  <si>
    <t>Andreasd Seydell</t>
  </si>
  <si>
    <t>Jens-Paul Hänig</t>
  </si>
  <si>
    <t>Michael Fromm</t>
  </si>
  <si>
    <t>Bernd Schmacks</t>
  </si>
  <si>
    <t>Mathias Rix</t>
  </si>
  <si>
    <t>Dirk Hentschel</t>
  </si>
  <si>
    <t>Nils Wruck</t>
  </si>
  <si>
    <t>DZ</t>
  </si>
  <si>
    <t>EZ</t>
  </si>
  <si>
    <t>Dirk Penning</t>
  </si>
  <si>
    <t>Best.-Nr.</t>
  </si>
  <si>
    <t>Vorreserviert</t>
  </si>
  <si>
    <t>Bestellt:</t>
  </si>
  <si>
    <t>selbst reserviert</t>
  </si>
  <si>
    <t>Suite</t>
  </si>
  <si>
    <t>Günter Münstermann</t>
  </si>
  <si>
    <t>Maik Müller</t>
  </si>
  <si>
    <t>Tobi&amp;Tanja Becker</t>
  </si>
  <si>
    <t>Bezahlt</t>
  </si>
  <si>
    <t>Martin Heupel</t>
  </si>
  <si>
    <t>Christian Fischbacher</t>
  </si>
  <si>
    <t>Abgebucht</t>
  </si>
  <si>
    <t>Andreas Seydell</t>
  </si>
  <si>
    <t>Michael From</t>
  </si>
  <si>
    <t>Günter Munstermann</t>
  </si>
  <si>
    <t>Zimmer</t>
  </si>
  <si>
    <t>12.05.</t>
  </si>
  <si>
    <t>Parkplast</t>
  </si>
  <si>
    <t>Frühst. 19%</t>
  </si>
  <si>
    <t>Gästebeitr.</t>
  </si>
  <si>
    <t>13.05.</t>
  </si>
  <si>
    <t>Dirk Hentschel Storno</t>
  </si>
  <si>
    <t>Summe</t>
  </si>
  <si>
    <t>Anzahlung</t>
  </si>
  <si>
    <t>Restzahlung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</si>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</sst>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7]_-;\-* #,##0.00\ [$€-407]_-;_-* &quot;-&quot;??\ [$€-407]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Alignment="1"/>
    <xf numFmtId="0" fontId="2" fillId="0" borderId="0" xfId="0" applyFont="1" applyAlignment="1">
      <alignment horizontal="left"/>
    </xf>
    <xf numFmtId="165" fontId="0" fillId="0" borderId="0" xfId="2" applyNumberFormat="1" applyFont="1" applyAlignment="1">
      <alignment horizontal="center"/>
    </xf>
    <xf numFmtId="0" fontId="2" fillId="0" borderId="0" xfId="0" applyFont="1"/>
    <xf numFmtId="44" fontId="2" fillId="0" borderId="0" xfId="1" applyFont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44" fontId="0" fillId="0" borderId="0" xfId="0" applyNumberFormat="1"/>
    <xf numFmtId="165" fontId="0" fillId="2" borderId="0" xfId="2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9" fontId="2" fillId="0" borderId="0" xfId="1" applyNumberFormat="1" applyFont="1"/>
    <xf numFmtId="44" fontId="0" fillId="0" borderId="0" xfId="0" applyNumberFormat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0" fillId="2" borderId="0" xfId="1" applyNumberFormat="1" applyFont="1" applyFill="1" applyAlignment="1">
      <alignment horizontal="left"/>
    </xf>
    <xf numFmtId="44" fontId="3" fillId="0" borderId="0" xfId="1" applyFont="1"/>
    <xf numFmtId="165" fontId="3" fillId="0" borderId="0" xfId="2" applyNumberFormat="1" applyFont="1" applyAlignment="1">
      <alignment horizontal="center"/>
    </xf>
    <xf numFmtId="0" fontId="3" fillId="0" borderId="0" xfId="0" applyFont="1"/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0" fontId="2" fillId="3" borderId="0" xfId="0" applyFont="1" applyFill="1"/>
    <xf numFmtId="164" fontId="3" fillId="3" borderId="0" xfId="1" applyNumberFormat="1" applyFont="1" applyFill="1" applyAlignment="1">
      <alignment horizontal="center"/>
    </xf>
    <xf numFmtId="44" fontId="2" fillId="3" borderId="0" xfId="0" applyNumberFormat="1" applyFont="1" applyFill="1" applyAlignment="1">
      <alignment horizontal="center"/>
    </xf>
    <xf numFmtId="44" fontId="0" fillId="3" borderId="0" xfId="1" applyFont="1" applyFill="1"/>
    <xf numFmtId="43" fontId="0" fillId="0" borderId="0" xfId="2" applyFont="1"/>
    <xf numFmtId="43" fontId="2" fillId="0" borderId="0" xfId="2" applyFont="1"/>
    <xf numFmtId="43" fontId="2" fillId="0" borderId="0" xfId="0" applyNumberFormat="1" applyFont="1"/>
  </cellXfs>
  <cellStyles count="3">
    <cellStyle name="Komma" xfId="2" builtinId="3"/>
    <cellStyle name="Standard" xfId="0" builtinId="0"/>
    <cellStyle name="Währung" xfId="1" builtinId="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07]_-;\-* #,##0.00\ [$€-407]_-;_-* &quot;-&quot;??\ [$€-407]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[$€-407]_-;\-* #,##0.00\ [$€-407]_-;_-* &quot;-&quot;??\ [$€-407]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27F656-28D3-4EBE-8534-6E9E9E524D01}" name="Tabelle2" displayName="Tabelle2" ref="A31:S46" totalsRowShown="0" dataDxfId="0" dataCellStyle="Komma">
  <autoFilter ref="A31:S46" xr:uid="{E227F656-28D3-4EBE-8534-6E9E9E524D01}"/>
  <tableColumns count="19">
    <tableColumn id="1" xr3:uid="{3B788525-7563-42FE-A1CD-733913144F15}" name="Spalte1"/>
    <tableColumn id="2" xr3:uid="{D18F9325-6302-401D-84AD-977F7BFF7A43}" name="Spalte2" dataDxfId="18" dataCellStyle="Währung"/>
    <tableColumn id="3" xr3:uid="{5D3727C4-07A6-406C-B865-D4B89453527B}" name="Spalte3" dataDxfId="17" dataCellStyle="Währung"/>
    <tableColumn id="4" xr3:uid="{0F6CEAEF-6980-4E4E-878C-751CEF35B514}" name="Spalte4" dataDxfId="16" dataCellStyle="Währung"/>
    <tableColumn id="5" xr3:uid="{9A20B718-B07A-4984-90B0-83F8C3F521BF}" name="Spalte5" dataDxfId="15" dataCellStyle="Währung"/>
    <tableColumn id="6" xr3:uid="{7B05D983-D8C0-459F-BBA9-926B83803F2D}" name="Spalte6" dataDxfId="14"/>
    <tableColumn id="7" xr3:uid="{3EB95D5B-21D3-40B1-B131-F3084E3D47C9}" name="Spalte7" dataDxfId="13" dataCellStyle="Währung"/>
    <tableColumn id="8" xr3:uid="{E09535C5-11CC-4209-82CE-B467E471BA7F}" name="Spalte8" dataDxfId="12" dataCellStyle="Währung"/>
    <tableColumn id="9" xr3:uid="{8F5C3415-0040-4514-AB39-21B42F54AACB}" name="Spalte9" dataDxfId="11" dataCellStyle="Komma"/>
    <tableColumn id="10" xr3:uid="{72DE3650-B507-4C43-BA08-EDD6BAC08133}" name="Spalte10" dataDxfId="10" dataCellStyle="Komma"/>
    <tableColumn id="11" xr3:uid="{25570472-C07E-4B03-991D-818B39044F83}" name="Spalte11" dataDxfId="9" dataCellStyle="Komma"/>
    <tableColumn id="12" xr3:uid="{5DBB65AA-19CE-4698-B8F5-57EBB4A3E374}" name="Spalte12" dataDxfId="8" dataCellStyle="Komma"/>
    <tableColumn id="13" xr3:uid="{C310D965-84CF-425D-BCB0-4C2A50D1B6A6}" name="Spalte13" dataDxfId="7" dataCellStyle="Komma"/>
    <tableColumn id="14" xr3:uid="{5E14539C-2C52-4F75-A3DF-23AFA22D136F}" name="Spalte14" dataDxfId="6" dataCellStyle="Komma"/>
    <tableColumn id="15" xr3:uid="{66B2C2EF-387E-4E0D-84E4-A90EA6B06590}" name="Spalte15" dataDxfId="5" dataCellStyle="Komma"/>
    <tableColumn id="16" xr3:uid="{3AC5C3A5-E2EB-4AD8-AF69-0325BB1D6E54}" name="Spalte16" dataDxfId="4" dataCellStyle="Komma"/>
    <tableColumn id="17" xr3:uid="{40113B1B-6ACC-43DC-A898-FD08994C8BB5}" name="Spalte17" dataDxfId="3" dataCellStyle="Komma"/>
    <tableColumn id="18" xr3:uid="{8823E95E-6438-4B60-BA95-DFA62D883122}" name="Spalte18" dataDxfId="2" dataCellStyle="Komma"/>
    <tableColumn id="19" xr3:uid="{C43DF869-9E74-4832-99E4-16CAF7B2D72A}" name="Spalte19" dataDxfId="1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workbookViewId="0">
      <selection activeCell="Y30" sqref="Y30"/>
    </sheetView>
  </sheetViews>
  <sheetFormatPr baseColWidth="10" defaultColWidth="8.7265625" defaultRowHeight="14.5" outlineLevelCol="1" x14ac:dyDescent="0.35"/>
  <cols>
    <col min="1" max="1" width="19.7265625" bestFit="1" customWidth="1"/>
    <col min="2" max="3" width="9.453125" style="3" hidden="1" customWidth="1" outlineLevel="1"/>
    <col min="4" max="4" width="11.54296875" style="2" hidden="1" customWidth="1" outlineLevel="1"/>
    <col min="5" max="5" width="12.1796875" style="3" hidden="1" customWidth="1" outlineLevel="1"/>
    <col min="6" max="6" width="11.1796875" style="1" hidden="1" customWidth="1" outlineLevel="1"/>
    <col min="7" max="7" width="9" style="4" hidden="1" customWidth="1" outlineLevel="1"/>
    <col min="8" max="8" width="11.81640625" style="4" hidden="1" customWidth="1" outlineLevel="1"/>
    <col min="9" max="9" width="10.54296875" bestFit="1" customWidth="1" collapsed="1"/>
    <col min="10" max="12" width="10.54296875" bestFit="1" customWidth="1"/>
    <col min="13" max="16" width="10.54296875" customWidth="1"/>
    <col min="17" max="17" width="11.36328125" customWidth="1"/>
    <col min="18" max="18" width="10" customWidth="1"/>
    <col min="19" max="19" width="10.81640625" style="10" bestFit="1" customWidth="1"/>
  </cols>
  <sheetData>
    <row r="1" spans="1:19" s="1" customFormat="1" x14ac:dyDescent="0.35">
      <c r="A1" s="8" t="s">
        <v>10</v>
      </c>
      <c r="B1" s="2" t="s">
        <v>1</v>
      </c>
      <c r="C1" s="2" t="s">
        <v>2</v>
      </c>
      <c r="D1" s="2" t="s">
        <v>7</v>
      </c>
      <c r="E1" s="2" t="s">
        <v>3</v>
      </c>
      <c r="F1" s="1" t="s">
        <v>4</v>
      </c>
      <c r="G1" s="4" t="s">
        <v>6</v>
      </c>
      <c r="H1" s="6" t="s">
        <v>9</v>
      </c>
      <c r="S1" s="13"/>
    </row>
    <row r="2" spans="1:19" x14ac:dyDescent="0.35">
      <c r="A2" t="s">
        <v>0</v>
      </c>
      <c r="B2" s="3">
        <v>220</v>
      </c>
      <c r="C2" s="3">
        <v>340</v>
      </c>
      <c r="D2" s="2" t="s">
        <v>8</v>
      </c>
      <c r="E2" s="3">
        <v>2.6</v>
      </c>
      <c r="F2" s="1" t="s">
        <v>5</v>
      </c>
      <c r="G2" s="4">
        <v>26.5</v>
      </c>
      <c r="H2" s="7">
        <v>39.5</v>
      </c>
    </row>
    <row r="4" spans="1:19" x14ac:dyDescent="0.35">
      <c r="G4" s="5"/>
      <c r="H4" s="5"/>
    </row>
    <row r="5" spans="1:19" x14ac:dyDescent="0.35">
      <c r="G5" s="5"/>
      <c r="H5" s="5"/>
    </row>
    <row r="6" spans="1:19" x14ac:dyDescent="0.35">
      <c r="F6" s="5"/>
    </row>
    <row r="7" spans="1:19" x14ac:dyDescent="0.35">
      <c r="F7" s="5"/>
    </row>
    <row r="8" spans="1:19" x14ac:dyDescent="0.35">
      <c r="F8" s="5"/>
    </row>
    <row r="9" spans="1:19" x14ac:dyDescent="0.35">
      <c r="F9" s="5"/>
      <c r="H9" s="28" t="s">
        <v>29</v>
      </c>
    </row>
    <row r="10" spans="1:19" x14ac:dyDescent="0.35">
      <c r="B10" s="3">
        <f>4*E2+C2+10</f>
        <v>360.4</v>
      </c>
      <c r="C10" s="16">
        <f>2*E2+B2+10</f>
        <v>235.2</v>
      </c>
      <c r="D10" s="4">
        <v>530.4</v>
      </c>
      <c r="E10" s="2"/>
      <c r="F10" s="3" t="s">
        <v>32</v>
      </c>
      <c r="G10" s="20">
        <f>(2*C10)-B10</f>
        <v>110</v>
      </c>
      <c r="H10" s="28"/>
    </row>
    <row r="11" spans="1:19" s="10" customFormat="1" x14ac:dyDescent="0.35">
      <c r="B11" s="11" t="s">
        <v>18</v>
      </c>
      <c r="C11" s="11" t="s">
        <v>19</v>
      </c>
      <c r="D11" s="14" t="s">
        <v>25</v>
      </c>
      <c r="E11" s="11" t="s">
        <v>21</v>
      </c>
      <c r="F11" s="19">
        <v>0.9</v>
      </c>
      <c r="G11" s="13"/>
      <c r="H11" s="29"/>
    </row>
    <row r="12" spans="1:19" x14ac:dyDescent="0.35">
      <c r="A12" t="s">
        <v>11</v>
      </c>
      <c r="B12" s="17">
        <v>1</v>
      </c>
      <c r="C12" s="9"/>
      <c r="E12" s="18">
        <v>10136</v>
      </c>
      <c r="F12" s="32">
        <f>ROUND($F$11*(C12*$C$10+B12*$B$10),0)</f>
        <v>324</v>
      </c>
      <c r="G12" s="1"/>
      <c r="H12" s="28"/>
    </row>
    <row r="13" spans="1:19" x14ac:dyDescent="0.35">
      <c r="A13" t="s">
        <v>12</v>
      </c>
      <c r="B13" s="9"/>
      <c r="C13" s="17">
        <v>1</v>
      </c>
      <c r="E13" s="18">
        <v>10139</v>
      </c>
      <c r="F13" s="32">
        <f>ROUND($F$11*(C13*$C$10+B13*$B$10),0)</f>
        <v>212</v>
      </c>
      <c r="G13" s="1"/>
      <c r="H13" s="28"/>
    </row>
    <row r="14" spans="1:19" x14ac:dyDescent="0.35">
      <c r="A14" t="s">
        <v>13</v>
      </c>
      <c r="B14" s="17">
        <v>1</v>
      </c>
      <c r="C14" s="9"/>
      <c r="E14" s="18">
        <v>10137</v>
      </c>
      <c r="F14" s="3"/>
      <c r="G14" s="1"/>
      <c r="H14" s="28">
        <v>360.4</v>
      </c>
    </row>
    <row r="15" spans="1:19" x14ac:dyDescent="0.35">
      <c r="A15" t="s">
        <v>27</v>
      </c>
      <c r="B15" s="9"/>
      <c r="C15" s="17">
        <v>1</v>
      </c>
      <c r="E15" s="18">
        <v>10145</v>
      </c>
      <c r="F15" s="32">
        <f>ROUND($F$11*(C15*$C$10+B15*$B$10),0)</f>
        <v>212</v>
      </c>
      <c r="G15" s="1"/>
      <c r="H15" s="28"/>
    </row>
    <row r="16" spans="1:19" x14ac:dyDescent="0.35">
      <c r="A16" s="12" t="s">
        <v>14</v>
      </c>
      <c r="B16" s="15">
        <v>1</v>
      </c>
      <c r="C16" s="9"/>
      <c r="E16" s="22" t="s">
        <v>24</v>
      </c>
      <c r="F16" s="3"/>
      <c r="G16" s="1"/>
      <c r="H16" s="28"/>
    </row>
    <row r="17" spans="1:19" x14ac:dyDescent="0.35">
      <c r="A17" t="s">
        <v>15</v>
      </c>
      <c r="B17" s="17"/>
      <c r="C17" s="9"/>
      <c r="E17" s="18">
        <v>10140</v>
      </c>
      <c r="F17" s="32">
        <f>ROUND($F$11*(C17*$C$10+B17*$B$10),0)</f>
        <v>0</v>
      </c>
      <c r="G17" s="1"/>
      <c r="H17" s="28"/>
    </row>
    <row r="18" spans="1:19" x14ac:dyDescent="0.35">
      <c r="A18" t="s">
        <v>16</v>
      </c>
      <c r="B18" s="17"/>
      <c r="C18" s="9">
        <v>1</v>
      </c>
      <c r="E18" s="18">
        <v>10142</v>
      </c>
      <c r="F18" s="32">
        <f>ROUND($F$11*(C18*$C$10+B18*$B$10),0)</f>
        <v>212</v>
      </c>
      <c r="G18" s="1"/>
      <c r="H18" s="28"/>
    </row>
    <row r="19" spans="1:19" x14ac:dyDescent="0.35">
      <c r="A19" t="s">
        <v>31</v>
      </c>
      <c r="C19" s="15">
        <v>1</v>
      </c>
      <c r="E19" s="18"/>
      <c r="F19" s="32">
        <f t="shared" ref="F19:F20" si="0">ROUND($F$11*(C19*$C$10+B19*$B$10),0)</f>
        <v>212</v>
      </c>
      <c r="G19" s="1"/>
      <c r="H19" s="28"/>
    </row>
    <row r="20" spans="1:19" x14ac:dyDescent="0.35">
      <c r="A20" t="s">
        <v>30</v>
      </c>
      <c r="C20" s="15">
        <v>1</v>
      </c>
      <c r="E20" s="18"/>
      <c r="F20" s="32">
        <f t="shared" si="0"/>
        <v>212</v>
      </c>
      <c r="G20" s="1"/>
      <c r="H20" s="28"/>
    </row>
    <row r="21" spans="1:19" x14ac:dyDescent="0.35">
      <c r="A21" t="s">
        <v>17</v>
      </c>
      <c r="B21" s="9"/>
      <c r="C21" s="17">
        <v>1</v>
      </c>
      <c r="E21" s="18"/>
      <c r="F21" s="32">
        <f>ROUND($F$11*(C21*$C$10+B21*$B$10),0)</f>
        <v>212</v>
      </c>
      <c r="G21" s="1"/>
      <c r="H21" s="28"/>
    </row>
    <row r="22" spans="1:19" x14ac:dyDescent="0.35">
      <c r="A22" t="s">
        <v>26</v>
      </c>
      <c r="B22" s="9"/>
      <c r="C22" s="9">
        <v>1</v>
      </c>
      <c r="D22" s="17"/>
      <c r="E22" s="18">
        <v>10144</v>
      </c>
      <c r="F22" s="32">
        <v>324</v>
      </c>
      <c r="G22" s="1"/>
      <c r="H22" s="28"/>
    </row>
    <row r="23" spans="1:19" x14ac:dyDescent="0.35">
      <c r="A23" t="s">
        <v>20</v>
      </c>
      <c r="B23" s="9"/>
      <c r="C23" s="17">
        <v>1</v>
      </c>
      <c r="E23" s="18">
        <v>10138</v>
      </c>
      <c r="F23" s="32">
        <f>ROUND($F$11*(C23*$C$10+B23*$B$10),0)</f>
        <v>212</v>
      </c>
      <c r="G23" s="1"/>
      <c r="H23" s="28"/>
    </row>
    <row r="24" spans="1:19" s="10" customFormat="1" x14ac:dyDescent="0.35">
      <c r="A24" s="12">
        <f>B24*B10+C24*C10</f>
        <v>2962.7999999999997</v>
      </c>
      <c r="B24" s="15">
        <f>SUM(B12:B21)</f>
        <v>3</v>
      </c>
      <c r="C24" s="15">
        <f>SUM(C12:C23)</f>
        <v>8</v>
      </c>
      <c r="D24" s="10">
        <v>1</v>
      </c>
      <c r="E24" s="11"/>
      <c r="G24" s="13"/>
      <c r="H24" s="28"/>
    </row>
    <row r="25" spans="1:19" s="25" customFormat="1" x14ac:dyDescent="0.35">
      <c r="A25" s="23" t="s">
        <v>22</v>
      </c>
      <c r="B25" s="24">
        <v>4</v>
      </c>
      <c r="C25" s="24">
        <v>6</v>
      </c>
      <c r="E25" s="26"/>
      <c r="F25" s="23"/>
      <c r="G25" s="27"/>
      <c r="H25" s="30"/>
    </row>
    <row r="26" spans="1:19" s="10" customFormat="1" x14ac:dyDescent="0.35">
      <c r="A26" s="12" t="s">
        <v>23</v>
      </c>
      <c r="B26" s="15">
        <f>SUM(B12:B23)</f>
        <v>3</v>
      </c>
      <c r="C26" s="15">
        <f t="shared" ref="C26:D26" si="1">SUM(C12:C23)</f>
        <v>8</v>
      </c>
      <c r="D26" s="15">
        <f t="shared" si="1"/>
        <v>0</v>
      </c>
      <c r="E26" s="21">
        <f>SUM(B26:D26)</f>
        <v>11</v>
      </c>
      <c r="F26" s="12"/>
      <c r="G26" s="13"/>
      <c r="H26" s="28"/>
    </row>
    <row r="27" spans="1:19" x14ac:dyDescent="0.35">
      <c r="C27" s="15">
        <f>C25-C26</f>
        <v>-2</v>
      </c>
      <c r="D27" s="3"/>
      <c r="E27" s="2"/>
      <c r="F27" s="3"/>
      <c r="G27" s="1"/>
      <c r="H27" s="28"/>
    </row>
    <row r="28" spans="1:19" x14ac:dyDescent="0.35">
      <c r="C28" s="15"/>
      <c r="H28" s="28"/>
    </row>
    <row r="29" spans="1:19" x14ac:dyDescent="0.35">
      <c r="A29" t="s">
        <v>28</v>
      </c>
      <c r="B29" s="17">
        <v>1</v>
      </c>
      <c r="C29" s="15"/>
      <c r="F29" s="12">
        <f>SUM(F11:F23)</f>
        <v>2132.9</v>
      </c>
      <c r="H29" s="28"/>
    </row>
    <row r="30" spans="1:19" x14ac:dyDescent="0.35">
      <c r="C30" s="15"/>
      <c r="F30" s="31">
        <f>F29+H30</f>
        <v>2493.3000000000002</v>
      </c>
      <c r="H30" s="28">
        <f>SUM(H10:H29)</f>
        <v>360.4</v>
      </c>
    </row>
    <row r="31" spans="1:19" x14ac:dyDescent="0.35">
      <c r="A31" t="s">
        <v>46</v>
      </c>
      <c r="B31" s="3" t="s">
        <v>47</v>
      </c>
      <c r="C31" s="3" t="s">
        <v>48</v>
      </c>
      <c r="D31" s="2" t="s">
        <v>49</v>
      </c>
      <c r="E31" s="3" t="s">
        <v>50</v>
      </c>
      <c r="F31" s="1" t="s">
        <v>51</v>
      </c>
      <c r="G31" s="4" t="s">
        <v>52</v>
      </c>
      <c r="H31" s="4" t="s">
        <v>53</v>
      </c>
      <c r="I31" t="s">
        <v>54</v>
      </c>
      <c r="J31" t="s">
        <v>55</v>
      </c>
      <c r="K31" t="s">
        <v>56</v>
      </c>
      <c r="L31" t="s">
        <v>57</v>
      </c>
      <c r="M31" t="s">
        <v>58</v>
      </c>
      <c r="N31" t="s">
        <v>59</v>
      </c>
      <c r="O31" t="s">
        <v>60</v>
      </c>
      <c r="P31" t="s">
        <v>61</v>
      </c>
      <c r="Q31" t="s">
        <v>62</v>
      </c>
      <c r="R31" t="s">
        <v>63</v>
      </c>
      <c r="S31" s="10" t="s">
        <v>64</v>
      </c>
    </row>
    <row r="32" spans="1:19" s="10" customFormat="1" x14ac:dyDescent="0.35">
      <c r="A32"/>
      <c r="B32" s="3"/>
      <c r="C32" s="3"/>
      <c r="D32" s="2"/>
      <c r="E32" s="3"/>
      <c r="F32" s="1"/>
      <c r="G32" s="4"/>
      <c r="H32" s="4"/>
      <c r="I32"/>
      <c r="J32"/>
      <c r="K32"/>
      <c r="L32"/>
      <c r="M32"/>
      <c r="N32"/>
      <c r="O32"/>
      <c r="P32"/>
      <c r="Q32"/>
      <c r="R32"/>
    </row>
    <row r="33" spans="1:29" s="13" customFormat="1" x14ac:dyDescent="0.35">
      <c r="A33" s="10"/>
      <c r="B33" s="12"/>
      <c r="C33" s="12"/>
      <c r="D33" s="11"/>
      <c r="E33" s="12"/>
      <c r="G33" s="14"/>
      <c r="H33" s="14"/>
      <c r="I33" s="13" t="s">
        <v>37</v>
      </c>
      <c r="M33" s="13" t="s">
        <v>41</v>
      </c>
      <c r="Q33" s="10"/>
      <c r="R33" s="10"/>
      <c r="S33" s="10"/>
    </row>
    <row r="34" spans="1:29" x14ac:dyDescent="0.35">
      <c r="A34" s="13"/>
      <c r="B34" s="11"/>
      <c r="C34" s="15"/>
      <c r="D34" s="11"/>
      <c r="E34" s="11"/>
      <c r="F34" s="13"/>
      <c r="G34" s="14"/>
      <c r="H34" s="14"/>
      <c r="I34" s="13" t="s">
        <v>36</v>
      </c>
      <c r="J34" s="13" t="s">
        <v>38</v>
      </c>
      <c r="K34" s="13" t="s">
        <v>39</v>
      </c>
      <c r="L34" s="13" t="s">
        <v>40</v>
      </c>
      <c r="M34" s="13" t="s">
        <v>36</v>
      </c>
      <c r="N34" s="13" t="s">
        <v>38</v>
      </c>
      <c r="O34" s="13" t="s">
        <v>39</v>
      </c>
      <c r="P34" s="13" t="s">
        <v>40</v>
      </c>
      <c r="Q34" s="13" t="s">
        <v>43</v>
      </c>
      <c r="R34" s="13" t="s">
        <v>44</v>
      </c>
      <c r="S34" s="13" t="s">
        <v>45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35">
      <c r="A35" t="s">
        <v>12</v>
      </c>
      <c r="C35" s="15"/>
      <c r="I35" s="33">
        <v>107.9</v>
      </c>
      <c r="J35" s="33">
        <v>5</v>
      </c>
      <c r="K35" s="33">
        <v>2.1</v>
      </c>
      <c r="L35" s="33">
        <v>2.6</v>
      </c>
      <c r="M35" s="33">
        <v>107.9</v>
      </c>
      <c r="N35" s="33">
        <v>5</v>
      </c>
      <c r="O35" s="33">
        <v>2.1</v>
      </c>
      <c r="P35" s="33">
        <v>2.6</v>
      </c>
      <c r="Q35" s="33">
        <f>SUM(I35:P35)</f>
        <v>235.2</v>
      </c>
      <c r="R35" s="33">
        <v>212</v>
      </c>
      <c r="S35" s="34">
        <f>Q35-R35</f>
        <v>23.199999999999989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35">
      <c r="A36" t="s">
        <v>31</v>
      </c>
      <c r="C36" s="15"/>
      <c r="I36" s="33">
        <v>117.9</v>
      </c>
      <c r="J36" s="33">
        <v>5</v>
      </c>
      <c r="K36" s="33">
        <v>2.1</v>
      </c>
      <c r="L36" s="33">
        <v>2.6</v>
      </c>
      <c r="M36" s="33">
        <v>117.9</v>
      </c>
      <c r="N36" s="33">
        <v>5</v>
      </c>
      <c r="O36" s="33">
        <v>2.1</v>
      </c>
      <c r="P36" s="33">
        <v>2.6</v>
      </c>
      <c r="Q36" s="33">
        <f t="shared" ref="Q36:Q45" si="2">SUM(I36:P36)</f>
        <v>255.2</v>
      </c>
      <c r="R36" s="33">
        <v>212</v>
      </c>
      <c r="S36" s="34">
        <f t="shared" ref="S36:S45" si="3">Q36-R36</f>
        <v>43.199999999999989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35">
      <c r="A37" t="s">
        <v>30</v>
      </c>
      <c r="C37" s="15"/>
      <c r="I37" s="33">
        <v>127.9</v>
      </c>
      <c r="J37" s="33">
        <v>5</v>
      </c>
      <c r="K37" s="33">
        <v>2.1</v>
      </c>
      <c r="L37" s="33">
        <v>2.6</v>
      </c>
      <c r="M37" s="33">
        <v>127.9</v>
      </c>
      <c r="N37" s="33">
        <v>5</v>
      </c>
      <c r="O37" s="33">
        <v>2.1</v>
      </c>
      <c r="P37" s="33">
        <v>2.6</v>
      </c>
      <c r="Q37" s="33">
        <f t="shared" si="2"/>
        <v>275.20000000000005</v>
      </c>
      <c r="R37" s="33">
        <v>212</v>
      </c>
      <c r="S37" s="34">
        <f t="shared" si="3"/>
        <v>63.200000000000045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35">
      <c r="A38" t="s">
        <v>27</v>
      </c>
      <c r="I38" s="33">
        <v>107.9</v>
      </c>
      <c r="J38" s="33">
        <v>5</v>
      </c>
      <c r="K38" s="33">
        <v>2.1</v>
      </c>
      <c r="L38" s="33">
        <v>2.6</v>
      </c>
      <c r="M38" s="33">
        <v>107.9</v>
      </c>
      <c r="N38" s="33">
        <v>5</v>
      </c>
      <c r="O38" s="33">
        <v>2.1</v>
      </c>
      <c r="P38" s="33">
        <v>2.6</v>
      </c>
      <c r="Q38" s="33">
        <f t="shared" si="2"/>
        <v>235.2</v>
      </c>
      <c r="R38" s="33">
        <v>212</v>
      </c>
      <c r="S38" s="34">
        <f t="shared" si="3"/>
        <v>23.199999999999989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x14ac:dyDescent="0.35">
      <c r="A39" t="s">
        <v>17</v>
      </c>
      <c r="I39" s="33">
        <v>107.9</v>
      </c>
      <c r="J39" s="33">
        <v>5</v>
      </c>
      <c r="K39" s="33">
        <v>2.1</v>
      </c>
      <c r="L39" s="33">
        <v>2.6</v>
      </c>
      <c r="M39" s="33">
        <v>107.9</v>
      </c>
      <c r="N39" s="33">
        <v>5</v>
      </c>
      <c r="O39" s="33">
        <v>2.1</v>
      </c>
      <c r="P39" s="33">
        <v>2.6</v>
      </c>
      <c r="Q39" s="33">
        <f t="shared" si="2"/>
        <v>235.2</v>
      </c>
      <c r="R39" s="33">
        <v>212</v>
      </c>
      <c r="S39" s="34">
        <f t="shared" si="3"/>
        <v>23.199999999999989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29" x14ac:dyDescent="0.35">
      <c r="A40" t="s">
        <v>20</v>
      </c>
      <c r="I40" s="33">
        <v>107.9</v>
      </c>
      <c r="J40" s="33">
        <v>5</v>
      </c>
      <c r="K40" s="33">
        <v>2.1</v>
      </c>
      <c r="L40" s="33">
        <v>2.6</v>
      </c>
      <c r="M40" s="33">
        <v>107.9</v>
      </c>
      <c r="N40" s="33">
        <v>5</v>
      </c>
      <c r="O40" s="33">
        <v>2.1</v>
      </c>
      <c r="P40" s="33">
        <v>2.6</v>
      </c>
      <c r="Q40" s="33">
        <f t="shared" si="2"/>
        <v>235.2</v>
      </c>
      <c r="R40" s="33">
        <v>212</v>
      </c>
      <c r="S40" s="34">
        <f t="shared" si="3"/>
        <v>23.199999999999989</v>
      </c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x14ac:dyDescent="0.35">
      <c r="A41" t="s">
        <v>33</v>
      </c>
      <c r="I41" s="33">
        <v>165.8</v>
      </c>
      <c r="J41" s="33">
        <v>5</v>
      </c>
      <c r="K41" s="33">
        <v>4.2</v>
      </c>
      <c r="L41" s="33">
        <v>5.2</v>
      </c>
      <c r="M41" s="33">
        <v>165.8</v>
      </c>
      <c r="N41" s="33">
        <v>5</v>
      </c>
      <c r="O41" s="33">
        <v>4.2</v>
      </c>
      <c r="P41" s="33">
        <v>5.2</v>
      </c>
      <c r="Q41" s="33">
        <f t="shared" si="2"/>
        <v>360.4</v>
      </c>
      <c r="R41" s="33">
        <v>324</v>
      </c>
      <c r="S41" s="34">
        <f t="shared" si="3"/>
        <v>36.399999999999977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x14ac:dyDescent="0.35">
      <c r="A42" t="s">
        <v>34</v>
      </c>
      <c r="I42" s="33">
        <v>165.8</v>
      </c>
      <c r="J42" s="33">
        <v>5</v>
      </c>
      <c r="K42" s="33">
        <v>4.2</v>
      </c>
      <c r="L42" s="33">
        <v>5.2</v>
      </c>
      <c r="M42" s="33">
        <v>165.8</v>
      </c>
      <c r="N42" s="33">
        <v>5</v>
      </c>
      <c r="O42" s="33">
        <v>4.2</v>
      </c>
      <c r="P42" s="33">
        <v>5.2</v>
      </c>
      <c r="Q42" s="33">
        <f t="shared" si="2"/>
        <v>360.4</v>
      </c>
      <c r="R42" s="33">
        <v>360.4</v>
      </c>
      <c r="S42" s="34">
        <f t="shared" si="3"/>
        <v>0</v>
      </c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29" x14ac:dyDescent="0.35">
      <c r="A43" t="s">
        <v>14</v>
      </c>
      <c r="I43" s="33">
        <v>165.8</v>
      </c>
      <c r="J43" s="33">
        <v>5</v>
      </c>
      <c r="K43" s="33">
        <v>4.2</v>
      </c>
      <c r="L43" s="33">
        <v>5.2</v>
      </c>
      <c r="M43" s="33">
        <v>165.8</v>
      </c>
      <c r="N43" s="33">
        <v>5</v>
      </c>
      <c r="O43" s="33">
        <v>4.2</v>
      </c>
      <c r="P43" s="33">
        <v>5.2</v>
      </c>
      <c r="Q43" s="33">
        <f t="shared" si="2"/>
        <v>360.4</v>
      </c>
      <c r="R43" s="33">
        <v>0</v>
      </c>
      <c r="S43" s="34">
        <f t="shared" si="3"/>
        <v>360.4</v>
      </c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29" x14ac:dyDescent="0.35">
      <c r="A44" t="s">
        <v>35</v>
      </c>
      <c r="I44" s="33">
        <v>165.8</v>
      </c>
      <c r="J44" s="33">
        <v>5</v>
      </c>
      <c r="K44" s="33">
        <v>4.2</v>
      </c>
      <c r="L44" s="33">
        <v>5.2</v>
      </c>
      <c r="M44" s="33">
        <v>165.8</v>
      </c>
      <c r="N44" s="33">
        <v>5</v>
      </c>
      <c r="O44" s="33">
        <v>4.2</v>
      </c>
      <c r="P44" s="33">
        <v>5.2</v>
      </c>
      <c r="Q44" s="33">
        <f t="shared" si="2"/>
        <v>360.4</v>
      </c>
      <c r="R44" s="33">
        <v>324</v>
      </c>
      <c r="S44" s="34">
        <f t="shared" si="3"/>
        <v>36.399999999999977</v>
      </c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29" s="10" customFormat="1" x14ac:dyDescent="0.35">
      <c r="A45" t="s">
        <v>42</v>
      </c>
      <c r="B45" s="3"/>
      <c r="C45" s="3"/>
      <c r="D45" s="2"/>
      <c r="E45" s="3"/>
      <c r="F45" s="1"/>
      <c r="G45" s="4"/>
      <c r="H45" s="4"/>
      <c r="I45" s="33"/>
      <c r="J45" s="33"/>
      <c r="K45" s="33"/>
      <c r="L45" s="33"/>
      <c r="M45" s="33">
        <v>192</v>
      </c>
      <c r="N45" s="33"/>
      <c r="O45" s="33"/>
      <c r="P45" s="33"/>
      <c r="Q45" s="33">
        <f t="shared" si="2"/>
        <v>192</v>
      </c>
      <c r="R45" s="33">
        <v>212</v>
      </c>
      <c r="S45" s="34">
        <f t="shared" si="3"/>
        <v>-20</v>
      </c>
    </row>
    <row r="46" spans="1:29" x14ac:dyDescent="0.35">
      <c r="A46" s="10"/>
      <c r="B46" s="12"/>
      <c r="C46" s="12"/>
      <c r="D46" s="11"/>
      <c r="E46" s="12"/>
      <c r="F46" s="13"/>
      <c r="G46" s="14"/>
      <c r="H46" s="14"/>
      <c r="I46" s="10"/>
      <c r="J46" s="10"/>
      <c r="K46" s="10"/>
      <c r="L46" s="10"/>
      <c r="M46" s="10"/>
      <c r="N46" s="10"/>
      <c r="O46" s="10"/>
      <c r="P46" s="10"/>
      <c r="Q46" s="35">
        <f>SUM(Q35:Q45)</f>
        <v>3104.8</v>
      </c>
      <c r="R46" s="35">
        <f t="shared" ref="R46:S46" si="4">SUM(R35:R45)</f>
        <v>2492.4</v>
      </c>
      <c r="S46" s="35">
        <f t="shared" si="4"/>
        <v>612.4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Seydell</dc:creator>
  <cp:lastModifiedBy>Andreas Seydell</cp:lastModifiedBy>
  <dcterms:created xsi:type="dcterms:W3CDTF">2015-06-05T18:19:34Z</dcterms:created>
  <dcterms:modified xsi:type="dcterms:W3CDTF">2023-05-18T08:11:52Z</dcterms:modified>
</cp:coreProperties>
</file>